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alary Grids\"/>
    </mc:Choice>
  </mc:AlternateContent>
  <bookViews>
    <workbookView xWindow="-105" yWindow="-105" windowWidth="19425" windowHeight="10425"/>
  </bookViews>
  <sheets>
    <sheet name="FY2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10" i="3"/>
  <c r="K5" i="3"/>
  <c r="K16" i="3"/>
  <c r="K17" i="3"/>
  <c r="K18" i="3"/>
  <c r="K19" i="3"/>
  <c r="K20" i="3"/>
  <c r="K21" i="3"/>
  <c r="K22" i="3"/>
  <c r="K23" i="3"/>
  <c r="K24" i="3"/>
  <c r="K25" i="3"/>
  <c r="K26" i="3"/>
  <c r="K15" i="3"/>
  <c r="J16" i="3"/>
  <c r="J17" i="3"/>
  <c r="J18" i="3"/>
  <c r="J19" i="3"/>
  <c r="J20" i="3"/>
  <c r="J21" i="3"/>
  <c r="J22" i="3"/>
  <c r="J23" i="3"/>
  <c r="J24" i="3"/>
  <c r="J25" i="3"/>
  <c r="J26" i="3"/>
  <c r="N16" i="3"/>
  <c r="O16" i="3"/>
  <c r="P16" i="3" s="1"/>
  <c r="Q16" i="3" s="1"/>
  <c r="R16" i="3" s="1"/>
  <c r="S16" i="3" s="1"/>
  <c r="T16" i="3" s="1"/>
  <c r="U16" i="3" s="1"/>
  <c r="V16" i="3" s="1"/>
  <c r="W16" i="3" s="1"/>
  <c r="M16" i="3"/>
  <c r="L16" i="3"/>
  <c r="I16" i="3"/>
  <c r="I31" i="3" s="1"/>
  <c r="N15" i="3"/>
  <c r="O15" i="3" s="1"/>
  <c r="P15" i="3" s="1"/>
  <c r="Q15" i="3" s="1"/>
  <c r="R15" i="3" s="1"/>
  <c r="S15" i="3" s="1"/>
  <c r="T15" i="3" s="1"/>
  <c r="U15" i="3" s="1"/>
  <c r="V15" i="3" s="1"/>
  <c r="W15" i="3" s="1"/>
  <c r="M15" i="3"/>
  <c r="L15" i="3"/>
  <c r="I15" i="3"/>
  <c r="C13" i="3" l="1"/>
  <c r="K31" i="3" l="1"/>
  <c r="H31" i="3"/>
  <c r="B11" i="3" l="1"/>
  <c r="J15" i="3" s="1"/>
  <c r="J31" i="3" s="1"/>
  <c r="K4" i="3" l="1"/>
  <c r="AB14" i="3" l="1"/>
  <c r="AC14" i="3"/>
  <c r="AD14" i="3"/>
  <c r="AE14" i="3"/>
  <c r="AF14" i="3"/>
  <c r="AG14" i="3"/>
  <c r="AH14" i="3"/>
  <c r="AI14" i="3"/>
  <c r="AJ14" i="3"/>
  <c r="AK14" i="3"/>
  <c r="AL14" i="3"/>
  <c r="AA14" i="3"/>
  <c r="G31" i="3"/>
  <c r="X30" i="3"/>
  <c r="X27" i="3"/>
  <c r="X26" i="3"/>
  <c r="X25" i="3"/>
  <c r="X24" i="3"/>
  <c r="X23" i="3"/>
  <c r="X22" i="3"/>
  <c r="X15" i="3"/>
  <c r="G13" i="3"/>
  <c r="C11" i="3"/>
  <c r="L29" i="3" s="1"/>
  <c r="C8" i="3"/>
  <c r="S28" i="3" s="1"/>
  <c r="C7" i="3"/>
  <c r="C6" i="3"/>
  <c r="X21" i="3"/>
  <c r="AB15" i="3" l="1"/>
  <c r="AC16" i="3"/>
  <c r="AD17" i="3"/>
  <c r="AE18" i="3"/>
  <c r="AF19" i="3"/>
  <c r="AG20" i="3"/>
  <c r="AH21" i="3"/>
  <c r="AI22" i="3"/>
  <c r="AJ23" i="3"/>
  <c r="AK24" i="3"/>
  <c r="AL25" i="3"/>
  <c r="AB27" i="3"/>
  <c r="AC28" i="3"/>
  <c r="AF30" i="3"/>
  <c r="AA21" i="3"/>
  <c r="AG17" i="3"/>
  <c r="AB23" i="3"/>
  <c r="AG28" i="3"/>
  <c r="AA25" i="3"/>
  <c r="AJ18" i="3"/>
  <c r="AB22" i="3"/>
  <c r="AE25" i="3"/>
  <c r="AH28" i="3"/>
  <c r="AA26" i="3"/>
  <c r="AB21" i="3"/>
  <c r="AG26" i="3"/>
  <c r="AA27" i="3"/>
  <c r="AB20" i="3"/>
  <c r="AG25" i="3"/>
  <c r="AA16" i="3"/>
  <c r="AJ15" i="3"/>
  <c r="AF23" i="3"/>
  <c r="AB30" i="3"/>
  <c r="AK15" i="3"/>
  <c r="AG23" i="3"/>
  <c r="AC30" i="3"/>
  <c r="AC18" i="3"/>
  <c r="AJ25" i="3"/>
  <c r="AB16" i="3"/>
  <c r="AJ24" i="3"/>
  <c r="AC15" i="3"/>
  <c r="AD16" i="3"/>
  <c r="AE17" i="3"/>
  <c r="AF18" i="3"/>
  <c r="AG19" i="3"/>
  <c r="AH20" i="3"/>
  <c r="AI21" i="3"/>
  <c r="AJ22" i="3"/>
  <c r="AK23" i="3"/>
  <c r="AL24" i="3"/>
  <c r="AB26" i="3"/>
  <c r="AC27" i="3"/>
  <c r="AD28" i="3"/>
  <c r="AG30" i="3"/>
  <c r="AA22" i="3"/>
  <c r="AF16" i="3"/>
  <c r="AK21" i="3"/>
  <c r="AC25" i="3"/>
  <c r="AD26" i="3"/>
  <c r="AE27" i="3"/>
  <c r="AA24" i="3"/>
  <c r="AH17" i="3"/>
  <c r="AK20" i="3"/>
  <c r="AC24" i="3"/>
  <c r="AK30" i="3"/>
  <c r="AD23" i="3"/>
  <c r="AF25" i="3"/>
  <c r="AL30" i="3"/>
  <c r="AJ16" i="3"/>
  <c r="AF24" i="3"/>
  <c r="AK16" i="3"/>
  <c r="AD21" i="3"/>
  <c r="AK28" i="3"/>
  <c r="AB18" i="3"/>
  <c r="AJ26" i="3"/>
  <c r="AB17" i="3"/>
  <c r="AI24" i="3"/>
  <c r="AA19" i="3"/>
  <c r="AD18" i="3"/>
  <c r="AK25" i="3"/>
  <c r="AD15" i="3"/>
  <c r="AE16" i="3"/>
  <c r="AF17" i="3"/>
  <c r="AG18" i="3"/>
  <c r="AH19" i="3"/>
  <c r="AI20" i="3"/>
  <c r="AJ21" i="3"/>
  <c r="AK22" i="3"/>
  <c r="AL23" i="3"/>
  <c r="AB25" i="3"/>
  <c r="AC26" i="3"/>
  <c r="AD27" i="3"/>
  <c r="AE28" i="3"/>
  <c r="AH30" i="3"/>
  <c r="AA23" i="3"/>
  <c r="AE15" i="3"/>
  <c r="AI19" i="3"/>
  <c r="AJ20" i="3"/>
  <c r="AL22" i="3"/>
  <c r="AB24" i="3"/>
  <c r="AF28" i="3"/>
  <c r="AI30" i="3"/>
  <c r="AG16" i="3"/>
  <c r="AI18" i="3"/>
  <c r="AJ19" i="3"/>
  <c r="AL21" i="3"/>
  <c r="AE26" i="3"/>
  <c r="AH16" i="3"/>
  <c r="AL20" i="3"/>
  <c r="AD24" i="3"/>
  <c r="AL19" i="3"/>
  <c r="AE24" i="3"/>
  <c r="AI15" i="3"/>
  <c r="AH24" i="3"/>
  <c r="AL15" i="3"/>
  <c r="AK26" i="3"/>
  <c r="AH22" i="3"/>
  <c r="AE30" i="3"/>
  <c r="AH18" i="3"/>
  <c r="AD25" i="3"/>
  <c r="AJ30" i="3"/>
  <c r="AI17" i="3"/>
  <c r="AC23" i="3"/>
  <c r="AG27" i="3"/>
  <c r="AJ17" i="3"/>
  <c r="AH27" i="3"/>
  <c r="AK17" i="3"/>
  <c r="AH26" i="3"/>
  <c r="AB19" i="3"/>
  <c r="AJ27" i="3"/>
  <c r="AC19" i="3"/>
  <c r="AK27" i="3"/>
  <c r="AE20" i="3"/>
  <c r="AI23" i="3"/>
  <c r="AF15" i="3"/>
  <c r="AF27" i="3"/>
  <c r="AK19" i="3"/>
  <c r="AF26" i="3"/>
  <c r="AK18" i="3"/>
  <c r="AI28" i="3"/>
  <c r="AC21" i="3"/>
  <c r="AI27" i="3"/>
  <c r="AL17" i="3"/>
  <c r="AI26" i="3"/>
  <c r="AD20" i="3"/>
  <c r="AA18" i="3"/>
  <c r="AH23" i="3"/>
  <c r="AC17" i="3"/>
  <c r="AG15" i="3"/>
  <c r="AL18" i="3"/>
  <c r="AA28" i="3"/>
  <c r="AG24" i="3"/>
  <c r="AF22" i="3"/>
  <c r="AA30" i="3"/>
  <c r="AG22" i="3"/>
  <c r="AF20" i="3"/>
  <c r="AA20" i="3"/>
  <c r="AH15" i="3"/>
  <c r="AI16" i="3"/>
  <c r="AC22" i="3"/>
  <c r="AE23" i="3"/>
  <c r="AJ28" i="3"/>
  <c r="AC20" i="3"/>
  <c r="AH25" i="3"/>
  <c r="AL16" i="3"/>
  <c r="AI25" i="3"/>
  <c r="AD19" i="3"/>
  <c r="AL27" i="3"/>
  <c r="AE19" i="3"/>
  <c r="AL26" i="3"/>
  <c r="AD22" i="3"/>
  <c r="AE22" i="3"/>
  <c r="AA17" i="3"/>
  <c r="AE21" i="3"/>
  <c r="AL28" i="3"/>
  <c r="AF21" i="3"/>
  <c r="AD30" i="3"/>
  <c r="AG21" i="3"/>
  <c r="AB28" i="3"/>
  <c r="AA15" i="3"/>
  <c r="U28" i="3"/>
  <c r="L28" i="3"/>
  <c r="Q28" i="3"/>
  <c r="W28" i="3"/>
  <c r="T28" i="3"/>
  <c r="V28" i="3"/>
  <c r="O28" i="3"/>
  <c r="R28" i="3"/>
  <c r="P28" i="3"/>
  <c r="N28" i="3"/>
  <c r="M28" i="3"/>
  <c r="X19" i="3"/>
  <c r="X28" i="3" l="1"/>
  <c r="AM28" i="3"/>
  <c r="AM22" i="3"/>
  <c r="AM27" i="3"/>
  <c r="AM30" i="3"/>
  <c r="AM24" i="3"/>
  <c r="AM23" i="3"/>
  <c r="AM25" i="3"/>
  <c r="AM21" i="3"/>
  <c r="AM26" i="3"/>
  <c r="X17" i="3"/>
  <c r="AM19" i="3"/>
  <c r="M29" i="3"/>
  <c r="AB29" i="3" s="1"/>
  <c r="AM15" i="3"/>
  <c r="AA29" i="3" l="1"/>
  <c r="AA31" i="3" s="1"/>
  <c r="AA32" i="3" s="1"/>
  <c r="L31" i="3"/>
  <c r="L32" i="3" s="1"/>
  <c r="AM17" i="3"/>
  <c r="M31" i="3"/>
  <c r="M32" i="3" s="1"/>
  <c r="AB31" i="3"/>
  <c r="AB32" i="3" s="1"/>
  <c r="N29" i="3"/>
  <c r="AC29" i="3" s="1"/>
  <c r="O29" i="3" l="1"/>
  <c r="AD29" i="3" s="1"/>
  <c r="N31" i="3"/>
  <c r="AD31" i="3" l="1"/>
  <c r="AD32" i="3" s="1"/>
  <c r="AC31" i="3"/>
  <c r="N32" i="3"/>
  <c r="P29" i="3"/>
  <c r="AE29" i="3" s="1"/>
  <c r="O31" i="3"/>
  <c r="O32" i="3" s="1"/>
  <c r="AC32" i="3" l="1"/>
  <c r="AE31" i="3"/>
  <c r="AE32" i="3" s="1"/>
  <c r="P31" i="3"/>
  <c r="Q29" i="3"/>
  <c r="AF29" i="3" s="1"/>
  <c r="AF31" i="3" l="1"/>
  <c r="R29" i="3"/>
  <c r="AG29" i="3" s="1"/>
  <c r="Q31" i="3"/>
  <c r="Q32" i="3" s="1"/>
  <c r="P32" i="3"/>
  <c r="AF32" i="3" l="1"/>
  <c r="AG31" i="3"/>
  <c r="AG32" i="3" s="1"/>
  <c r="R31" i="3"/>
  <c r="R32" i="3" s="1"/>
  <c r="S29" i="3"/>
  <c r="AH29" i="3" s="1"/>
  <c r="AH31" i="3" l="1"/>
  <c r="AH32" i="3" s="1"/>
  <c r="T29" i="3"/>
  <c r="AI29" i="3" s="1"/>
  <c r="S31" i="3"/>
  <c r="AI31" i="3" l="1"/>
  <c r="AI32" i="3" s="1"/>
  <c r="S32" i="3"/>
  <c r="T31" i="3"/>
  <c r="T32" i="3" s="1"/>
  <c r="U29" i="3"/>
  <c r="AJ29" i="3" s="1"/>
  <c r="AM18" i="3"/>
  <c r="X18" i="3"/>
  <c r="AJ31" i="3" l="1"/>
  <c r="AJ32" i="3" s="1"/>
  <c r="V29" i="3"/>
  <c r="AK29" i="3" s="1"/>
  <c r="U31" i="3"/>
  <c r="U32" i="3" s="1"/>
  <c r="AM20" i="3"/>
  <c r="X20" i="3"/>
  <c r="AK31" i="3" l="1"/>
  <c r="AK32" i="3" s="1"/>
  <c r="V31" i="3"/>
  <c r="V32" i="3" s="1"/>
  <c r="W29" i="3"/>
  <c r="AL29" i="3" s="1"/>
  <c r="X16" i="3"/>
  <c r="W31" i="3" l="1"/>
  <c r="W32" i="3" s="1"/>
  <c r="X32" i="3" s="1"/>
  <c r="AM29" i="3"/>
  <c r="L5" i="3"/>
  <c r="K6" i="3"/>
  <c r="AM16" i="3"/>
  <c r="X29" i="3"/>
  <c r="X31" i="3" l="1"/>
  <c r="AL31" i="3"/>
  <c r="AL32" i="3" l="1"/>
  <c r="AM32" i="3" s="1"/>
  <c r="AM31" i="3"/>
</calcChain>
</file>

<file path=xl/comments1.xml><?xml version="1.0" encoding="utf-8"?>
<comments xmlns="http://schemas.openxmlformats.org/spreadsheetml/2006/main">
  <authors>
    <author>Linda Nace</author>
    <author>Adrian Fenesan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use this number from the sheet Amy sent use the RMO column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Use the amount listed on Amy's sheet that says Admin Supplement
this represents dept admin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Linda Nace:</t>
        </r>
        <r>
          <rPr>
            <sz val="9"/>
            <color indexed="81"/>
            <rFont val="Tahoma"/>
            <family val="2"/>
          </rPr>
          <t xml:space="preserve">
this represents the external admin support a PI is receiving from another dept or school</t>
        </r>
      </text>
    </comment>
    <comment ref="A26" authorId="1" shapeId="0">
      <text>
        <r>
          <rPr>
            <b/>
            <sz val="9"/>
            <color indexed="81"/>
            <rFont val="Tahoma"/>
            <family val="2"/>
          </rPr>
          <t>Adrian Fenesan:</t>
        </r>
        <r>
          <rPr>
            <sz val="9"/>
            <color indexed="81"/>
            <rFont val="Tahoma"/>
            <family val="2"/>
          </rPr>
          <t xml:space="preserve">
Insert new grant lines above this</t>
        </r>
      </text>
    </comment>
  </commentList>
</comments>
</file>

<file path=xl/sharedStrings.xml><?xml version="1.0" encoding="utf-8"?>
<sst xmlns="http://schemas.openxmlformats.org/spreadsheetml/2006/main" count="66" uniqueCount="53">
  <si>
    <t>Employee Name:</t>
  </si>
  <si>
    <t>Annual Amt</t>
  </si>
  <si>
    <t>Monthly Amt</t>
  </si>
  <si>
    <t>eraCommons ID:</t>
  </si>
  <si>
    <t>Div Director:</t>
  </si>
  <si>
    <t>TOTAL Annual  Salary w/Admin</t>
  </si>
  <si>
    <t>NIH Cap:</t>
  </si>
  <si>
    <t>Budget Period</t>
  </si>
  <si>
    <t>FUND</t>
  </si>
  <si>
    <t>Fund Name</t>
  </si>
  <si>
    <t xml:space="preserve">PI </t>
  </si>
  <si>
    <t>Account  End Date</t>
  </si>
  <si>
    <t>Budgeted Effort</t>
  </si>
  <si>
    <t>Total</t>
  </si>
  <si>
    <t>Comments (indicate if: key personnel, NCE, and 26 digit account</t>
  </si>
  <si>
    <t xml:space="preserve"> </t>
  </si>
  <si>
    <t>PENDING SUPPORT</t>
  </si>
  <si>
    <t>PI NAME</t>
  </si>
  <si>
    <t>DEPT</t>
  </si>
  <si>
    <t>budget period</t>
  </si>
  <si>
    <t>PD/Inst#</t>
  </si>
  <si>
    <t>% effort</t>
  </si>
  <si>
    <t xml:space="preserve">Other </t>
  </si>
  <si>
    <t>F&amp;A</t>
  </si>
  <si>
    <t>Academic Base</t>
  </si>
  <si>
    <t>Base Supplement</t>
  </si>
  <si>
    <t>000000</t>
  </si>
  <si>
    <t>Chair  Stipend</t>
  </si>
  <si>
    <t>Calculated Res. Effort% Jan-Jun</t>
  </si>
  <si>
    <t>Calculated Res. Effort% Jul-Dec</t>
  </si>
  <si>
    <t>Total FY</t>
  </si>
  <si>
    <t xml:space="preserve">400 4119 1 000000 5010 7000 1635 </t>
  </si>
  <si>
    <t>70% NIH Cap</t>
  </si>
  <si>
    <t>Actual Res.Support</t>
  </si>
  <si>
    <t>Difference</t>
  </si>
  <si>
    <t>Re-Budgeted Effort</t>
  </si>
  <si>
    <t>PennID#</t>
  </si>
  <si>
    <t>Title</t>
  </si>
  <si>
    <t>Track</t>
  </si>
  <si>
    <t xml:space="preserve">Non12 mon Stipend </t>
  </si>
  <si>
    <t>Director Admin stipend</t>
  </si>
  <si>
    <t>FY22</t>
  </si>
  <si>
    <t>NIH Y/N</t>
  </si>
  <si>
    <t>07/01/21-06/30/22</t>
  </si>
  <si>
    <t>Y</t>
  </si>
  <si>
    <t>Budgeted Amount</t>
  </si>
  <si>
    <t>5xxxxx</t>
  </si>
  <si>
    <t>N</t>
  </si>
  <si>
    <t>7/1/21-6/30/22</t>
  </si>
  <si>
    <t>6xxxxx</t>
  </si>
  <si>
    <t>0xxxxx</t>
  </si>
  <si>
    <t>* IF AN ADMIN STIPEND IS PAID ON THE SAME JOB TITLE BUT DIFFERENT EARNING THE AMOUNT SHOULD BE ENTERED IN B10 NOT B13</t>
  </si>
  <si>
    <t>** COLUMNS J AND K AUTOMATICALLY ADJUST TO NIH CAP OR TOTAL SALARY BASED ON COLUMN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</si>
</sst>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[$-409]mmm\-yy;@"/>
    <numFmt numFmtId="168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44" fontId="3" fillId="0" borderId="0" xfId="2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166" fontId="3" fillId="0" borderId="0" xfId="1" applyNumberFormat="1" applyFont="1" applyProtection="1">
      <protection locked="0"/>
    </xf>
    <xf numFmtId="166" fontId="2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164" fontId="8" fillId="0" borderId="0" xfId="0" applyNumberFormat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9" fontId="3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167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0" fontId="3" fillId="0" borderId="0" xfId="0" applyNumberFormat="1" applyFont="1" applyFill="1" applyProtection="1">
      <protection locked="0"/>
    </xf>
    <xf numFmtId="2" fontId="3" fillId="0" borderId="0" xfId="0" applyNumberFormat="1" applyFont="1" applyProtection="1">
      <protection locked="0"/>
    </xf>
    <xf numFmtId="9" fontId="3" fillId="0" borderId="0" xfId="3" applyFont="1" applyProtection="1"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43" fontId="3" fillId="0" borderId="0" xfId="1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protection locked="0"/>
    </xf>
    <xf numFmtId="43" fontId="11" fillId="0" borderId="0" xfId="1" applyFont="1" applyBorder="1" applyAlignment="1" applyProtection="1">
      <alignment horizontal="center"/>
      <protection locked="0"/>
    </xf>
    <xf numFmtId="43" fontId="11" fillId="0" borderId="0" xfId="1" applyFont="1" applyBorder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 wrapText="1"/>
      <protection locked="0"/>
    </xf>
    <xf numFmtId="14" fontId="11" fillId="0" borderId="1" xfId="0" applyNumberFormat="1" applyFont="1" applyFill="1" applyBorder="1" applyAlignment="1" applyProtection="1">
      <alignment horizontal="center"/>
      <protection locked="0"/>
    </xf>
    <xf numFmtId="10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left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10" fontId="9" fillId="0" borderId="1" xfId="0" applyNumberFormat="1" applyFont="1" applyFill="1" applyBorder="1" applyAlignment="1" applyProtection="1">
      <alignment horizontal="center"/>
      <protection locked="0"/>
    </xf>
    <xf numFmtId="166" fontId="2" fillId="0" borderId="0" xfId="1" applyNumberFormat="1" applyFont="1" applyBorder="1" applyProtection="1">
      <protection locked="0"/>
    </xf>
    <xf numFmtId="43" fontId="11" fillId="0" borderId="1" xfId="1" applyNumberFormat="1" applyFont="1" applyFill="1" applyBorder="1" applyAlignment="1" applyProtection="1">
      <alignment horizontal="center"/>
      <protection locked="0"/>
    </xf>
    <xf numFmtId="43" fontId="9" fillId="0" borderId="1" xfId="0" applyNumberFormat="1" applyFont="1" applyFill="1" applyBorder="1" applyAlignment="1" applyProtection="1">
      <alignment horizontal="center"/>
    </xf>
    <xf numFmtId="43" fontId="11" fillId="0" borderId="1" xfId="0" applyNumberFormat="1" applyFont="1" applyFill="1" applyBorder="1" applyAlignment="1" applyProtection="1">
      <alignment horizontal="center"/>
      <protection locked="0"/>
    </xf>
    <xf numFmtId="43" fontId="9" fillId="0" borderId="1" xfId="0" applyNumberFormat="1" applyFont="1" applyBorder="1" applyAlignment="1" applyProtection="1">
      <alignment horizontal="center"/>
    </xf>
    <xf numFmtId="43" fontId="3" fillId="0" borderId="0" xfId="0" applyNumberFormat="1" applyFont="1" applyFill="1" applyProtection="1"/>
    <xf numFmtId="43" fontId="2" fillId="3" borderId="0" xfId="0" applyNumberFormat="1" applyFont="1" applyFill="1" applyProtection="1"/>
    <xf numFmtId="10" fontId="11" fillId="0" borderId="1" xfId="3" applyNumberFormat="1" applyFont="1" applyFill="1" applyBorder="1" applyAlignment="1" applyProtection="1">
      <alignment horizontal="center"/>
      <protection locked="0"/>
    </xf>
    <xf numFmtId="168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12" fillId="4" borderId="2" xfId="0" applyNumberFormat="1" applyFont="1" applyFill="1" applyBorder="1" applyAlignment="1">
      <alignment horizontal="left"/>
    </xf>
    <xf numFmtId="0" fontId="2" fillId="5" borderId="0" xfId="0" applyFont="1" applyFill="1" applyAlignment="1" applyProtection="1">
      <alignment horizontal="center"/>
      <protection locked="0"/>
    </xf>
    <xf numFmtId="10" fontId="9" fillId="0" borderId="1" xfId="3" applyNumberFormat="1" applyFont="1" applyFill="1" applyBorder="1" applyAlignment="1" applyProtection="1">
      <alignment horizontal="center"/>
    </xf>
    <xf numFmtId="10" fontId="3" fillId="0" borderId="0" xfId="3" applyNumberFormat="1" applyFont="1" applyFill="1" applyProtection="1"/>
    <xf numFmtId="10" fontId="2" fillId="3" borderId="0" xfId="3" applyNumberFormat="1" applyFont="1" applyFill="1" applyProtection="1"/>
    <xf numFmtId="164" fontId="3" fillId="0" borderId="0" xfId="0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11" fillId="0" borderId="1" xfId="0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wrapText="1"/>
    </xf>
    <xf numFmtId="14" fontId="11" fillId="0" borderId="1" xfId="0" applyNumberFormat="1" applyFont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  <protection locked="0"/>
    </xf>
    <xf numFmtId="165" fontId="11" fillId="0" borderId="1" xfId="1" applyNumberFormat="1" applyFont="1" applyFill="1" applyBorder="1" applyAlignment="1" applyProtection="1">
      <alignment horizontal="center"/>
      <protection locked="0"/>
    </xf>
    <xf numFmtId="166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10" fontId="11" fillId="0" borderId="4" xfId="0" applyNumberFormat="1" applyFont="1" applyFill="1" applyBorder="1" applyAlignment="1" applyProtection="1">
      <alignment horizontal="center"/>
      <protection locked="0"/>
    </xf>
    <xf numFmtId="166" fontId="11" fillId="0" borderId="4" xfId="1" applyNumberFormat="1" applyFont="1" applyFill="1" applyBorder="1" applyAlignment="1" applyProtection="1">
      <alignment horizontal="center"/>
      <protection locked="0"/>
    </xf>
    <xf numFmtId="10" fontId="11" fillId="0" borderId="4" xfId="3" applyNumberFormat="1" applyFont="1" applyFill="1" applyBorder="1" applyAlignment="1" applyProtection="1">
      <alignment horizontal="center"/>
      <protection locked="0"/>
    </xf>
    <xf numFmtId="43" fontId="11" fillId="0" borderId="4" xfId="1" applyNumberFormat="1" applyFont="1" applyFill="1" applyBorder="1" applyAlignment="1" applyProtection="1">
      <alignment horizontal="center"/>
      <protection locked="0"/>
    </xf>
    <xf numFmtId="43" fontId="9" fillId="0" borderId="4" xfId="0" applyNumberFormat="1" applyFont="1" applyFill="1" applyBorder="1" applyAlignment="1" applyProtection="1">
      <alignment horizontal="center"/>
    </xf>
    <xf numFmtId="0" fontId="11" fillId="0" borderId="4" xfId="0" applyFont="1" applyBorder="1" applyProtection="1"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10" fontId="11" fillId="0" borderId="3" xfId="0" applyNumberFormat="1" applyFont="1" applyFill="1" applyBorder="1" applyAlignment="1" applyProtection="1">
      <alignment horizontal="center"/>
      <protection locked="0"/>
    </xf>
    <xf numFmtId="166" fontId="11" fillId="0" borderId="3" xfId="1" applyNumberFormat="1" applyFont="1" applyFill="1" applyBorder="1" applyAlignment="1" applyProtection="1">
      <alignment horizontal="center"/>
      <protection locked="0"/>
    </xf>
    <xf numFmtId="10" fontId="11" fillId="0" borderId="3" xfId="3" applyNumberFormat="1" applyFont="1" applyFill="1" applyBorder="1" applyAlignment="1" applyProtection="1">
      <alignment horizontal="center"/>
      <protection locked="0"/>
    </xf>
    <xf numFmtId="43" fontId="11" fillId="0" borderId="3" xfId="1" applyNumberFormat="1" applyFont="1" applyFill="1" applyBorder="1" applyAlignment="1" applyProtection="1">
      <alignment horizontal="center"/>
      <protection locked="0"/>
    </xf>
    <xf numFmtId="43" fontId="9" fillId="0" borderId="3" xfId="0" applyNumberFormat="1" applyFont="1" applyFill="1" applyBorder="1" applyAlignment="1" applyProtection="1">
      <alignment horizontal="center"/>
    </xf>
    <xf numFmtId="0" fontId="11" fillId="0" borderId="3" xfId="0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center" wrapText="1"/>
    </xf>
    <xf numFmtId="49" fontId="9" fillId="0" borderId="1" xfId="0" applyNumberFormat="1" applyFont="1" applyFill="1" applyBorder="1" applyAlignment="1" applyProtection="1">
      <alignment horizontal="center" wrapText="1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90" zoomScaleNormal="90" workbookViewId="0">
      <pane xSplit="8" ySplit="14" topLeftCell="I15" activePane="bottomRight" state="frozen"/>
      <selection pane="topRight" activeCell="H1" sqref="H1"/>
      <selection pane="bottomLeft" activeCell="A15" sqref="A15"/>
      <selection pane="bottomRight" activeCell="O4" sqref="O4"/>
    </sheetView>
  </sheetViews>
  <sheetFormatPr defaultColWidth="9.140625" defaultRowHeight="15" x14ac:dyDescent="0.25"/>
  <cols>
    <col min="1" max="1" width="25" style="3" customWidth="1"/>
    <col min="2" max="2" width="12.140625" style="3" bestFit="1" customWidth="1"/>
    <col min="3" max="3" width="18.85546875" style="3" customWidth="1"/>
    <col min="4" max="4" width="12.5703125" style="3" customWidth="1"/>
    <col min="5" max="5" width="6.85546875" style="3" customWidth="1"/>
    <col min="6" max="6" width="16.42578125" style="3" customWidth="1"/>
    <col min="7" max="9" width="10.5703125" style="3" customWidth="1"/>
    <col min="10" max="11" width="16" style="3" customWidth="1"/>
    <col min="12" max="16" width="11.5703125" style="3" bestFit="1" customWidth="1"/>
    <col min="17" max="17" width="11.5703125" style="4" bestFit="1" customWidth="1"/>
    <col min="18" max="22" width="11.5703125" style="3" bestFit="1" customWidth="1"/>
    <col min="23" max="23" width="11.5703125" style="4" bestFit="1" customWidth="1"/>
    <col min="24" max="24" width="12.7109375" style="4" bestFit="1" customWidth="1"/>
    <col min="25" max="25" width="34.5703125" style="3" customWidth="1"/>
    <col min="26" max="16384" width="9.140625" style="3"/>
  </cols>
  <sheetData>
    <row r="1" spans="1:39" x14ac:dyDescent="0.25">
      <c r="A1" s="1" t="s">
        <v>0</v>
      </c>
      <c r="B1" s="8"/>
      <c r="C1" s="2"/>
      <c r="D1" s="2"/>
      <c r="E1" s="2"/>
      <c r="J1" s="3" t="s">
        <v>15</v>
      </c>
      <c r="K1" s="3" t="s">
        <v>15</v>
      </c>
      <c r="L1" s="19"/>
      <c r="R1" s="19"/>
    </row>
    <row r="2" spans="1:39" x14ac:dyDescent="0.25">
      <c r="A2" s="1" t="s">
        <v>37</v>
      </c>
      <c r="B2" s="4"/>
      <c r="C2" s="5"/>
      <c r="D2" s="5"/>
      <c r="E2" s="5"/>
      <c r="F2" s="3" t="s">
        <v>15</v>
      </c>
      <c r="G2" s="24"/>
      <c r="H2" s="24"/>
      <c r="I2" s="24"/>
      <c r="J2" s="3" t="s">
        <v>15</v>
      </c>
      <c r="K2" s="3" t="s">
        <v>15</v>
      </c>
      <c r="L2" s="19"/>
      <c r="R2" s="19"/>
    </row>
    <row r="3" spans="1:39" x14ac:dyDescent="0.25">
      <c r="A3" s="1" t="s">
        <v>38</v>
      </c>
      <c r="B3" s="23"/>
      <c r="C3" s="5"/>
      <c r="D3" s="5"/>
      <c r="E3" s="5"/>
      <c r="F3" s="4" t="s">
        <v>15</v>
      </c>
      <c r="G3" s="22"/>
      <c r="H3" s="22"/>
      <c r="I3" s="22"/>
      <c r="J3" s="66" t="s">
        <v>41</v>
      </c>
    </row>
    <row r="4" spans="1:39" x14ac:dyDescent="0.25">
      <c r="A4" s="1" t="s">
        <v>36</v>
      </c>
      <c r="B4" s="23"/>
      <c r="C4" s="4"/>
      <c r="D4" s="4"/>
      <c r="E4" s="4"/>
      <c r="F4" s="4"/>
      <c r="G4" s="22"/>
      <c r="H4" s="22"/>
      <c r="I4" s="22"/>
      <c r="J4" s="1" t="s">
        <v>32</v>
      </c>
      <c r="K4" s="70">
        <f>F13*70%</f>
        <v>139510</v>
      </c>
    </row>
    <row r="5" spans="1:39" x14ac:dyDescent="0.25">
      <c r="A5" s="1"/>
      <c r="B5" s="25" t="s">
        <v>1</v>
      </c>
      <c r="C5" s="6" t="s">
        <v>2</v>
      </c>
      <c r="D5" s="5"/>
      <c r="E5" s="5"/>
      <c r="F5" s="23" t="s">
        <v>3</v>
      </c>
      <c r="J5" s="1" t="s">
        <v>33</v>
      </c>
      <c r="K5" s="97">
        <f>SUM(X15:X26)</f>
        <v>174650</v>
      </c>
      <c r="L5" s="71">
        <f>K5/F13</f>
        <v>0.8763171098845961</v>
      </c>
    </row>
    <row r="6" spans="1:39" x14ac:dyDescent="0.25">
      <c r="A6" s="1" t="s">
        <v>24</v>
      </c>
      <c r="B6" s="44">
        <v>300000</v>
      </c>
      <c r="C6" s="43">
        <f>B6/12</f>
        <v>25000</v>
      </c>
      <c r="D6" s="5"/>
      <c r="E6" s="5"/>
      <c r="F6" s="23"/>
      <c r="J6" s="1" t="s">
        <v>34</v>
      </c>
      <c r="K6" s="97">
        <f>K5-K4</f>
        <v>35140</v>
      </c>
    </row>
    <row r="7" spans="1:39" x14ac:dyDescent="0.25">
      <c r="A7" s="1" t="s">
        <v>25</v>
      </c>
      <c r="B7" s="43"/>
      <c r="C7" s="43">
        <f>B7/12</f>
        <v>0</v>
      </c>
      <c r="D7" s="7"/>
      <c r="E7" s="7"/>
      <c r="F7" s="26" t="s">
        <v>4</v>
      </c>
      <c r="J7" s="8"/>
      <c r="K7" s="8"/>
    </row>
    <row r="8" spans="1:39" x14ac:dyDescent="0.25">
      <c r="A8" s="1" t="s">
        <v>27</v>
      </c>
      <c r="B8" s="43"/>
      <c r="C8" s="43">
        <f>B8/12</f>
        <v>0</v>
      </c>
      <c r="D8" s="7"/>
      <c r="E8" s="7"/>
      <c r="F8" s="9"/>
      <c r="G8" s="8"/>
      <c r="H8" s="8"/>
      <c r="I8" s="8"/>
      <c r="J8" s="8"/>
      <c r="K8" s="8"/>
    </row>
    <row r="9" spans="1:39" x14ac:dyDescent="0.25">
      <c r="A9" s="1" t="s">
        <v>40</v>
      </c>
      <c r="B9" s="41"/>
      <c r="C9" s="43">
        <f t="shared" ref="C9:C10" si="0">B9/12</f>
        <v>0</v>
      </c>
      <c r="D9" s="7"/>
      <c r="E9" s="7"/>
      <c r="F9" s="9"/>
      <c r="G9" s="8"/>
      <c r="H9" s="8"/>
      <c r="I9" s="8"/>
      <c r="J9" s="8"/>
      <c r="K9" s="8"/>
    </row>
    <row r="10" spans="1:39" x14ac:dyDescent="0.25">
      <c r="A10" s="1"/>
      <c r="C10" s="43">
        <f t="shared" si="0"/>
        <v>0</v>
      </c>
      <c r="D10" s="7"/>
      <c r="E10" s="7"/>
      <c r="F10" s="10" t="s">
        <v>51</v>
      </c>
      <c r="N10" s="4"/>
      <c r="T10" s="4"/>
    </row>
    <row r="11" spans="1:39" x14ac:dyDescent="0.25">
      <c r="A11" s="27" t="s">
        <v>5</v>
      </c>
      <c r="B11" s="11">
        <f>SUM(B6:B9)</f>
        <v>300000</v>
      </c>
      <c r="C11" s="12">
        <f>B11/12</f>
        <v>25000</v>
      </c>
      <c r="D11" s="7"/>
      <c r="E11" s="7"/>
      <c r="F11" s="10" t="s">
        <v>52</v>
      </c>
      <c r="G11" s="8"/>
      <c r="H11" s="8"/>
      <c r="I11" s="8"/>
      <c r="J11" s="8"/>
      <c r="K11" s="8"/>
    </row>
    <row r="12" spans="1:39" x14ac:dyDescent="0.25">
      <c r="A12" s="1"/>
      <c r="B12" s="7"/>
      <c r="C12" s="7"/>
      <c r="D12" s="7"/>
      <c r="E12" s="7"/>
      <c r="F12" s="10"/>
      <c r="G12" s="8"/>
      <c r="H12" s="8"/>
      <c r="I12" s="8"/>
      <c r="J12" s="8"/>
      <c r="K12" s="8"/>
    </row>
    <row r="13" spans="1:39" x14ac:dyDescent="0.25">
      <c r="A13" s="1" t="s">
        <v>39</v>
      </c>
      <c r="B13" s="7"/>
      <c r="C13" s="13">
        <f>B13/12</f>
        <v>0</v>
      </c>
      <c r="D13" s="1" t="s">
        <v>6</v>
      </c>
      <c r="E13" s="1"/>
      <c r="F13" s="14">
        <v>199300</v>
      </c>
      <c r="G13" s="15">
        <f>F13/12</f>
        <v>16608.333333333332</v>
      </c>
      <c r="H13" s="15"/>
      <c r="I13" s="15"/>
      <c r="J13" s="8"/>
      <c r="K13" s="8"/>
    </row>
    <row r="14" spans="1:39" s="34" customFormat="1" ht="45" x14ac:dyDescent="0.25">
      <c r="A14" s="28" t="s">
        <v>7</v>
      </c>
      <c r="B14" s="29" t="s">
        <v>8</v>
      </c>
      <c r="C14" s="16" t="s">
        <v>9</v>
      </c>
      <c r="D14" s="16" t="s">
        <v>10</v>
      </c>
      <c r="E14" s="75" t="s">
        <v>42</v>
      </c>
      <c r="F14" s="30" t="s">
        <v>11</v>
      </c>
      <c r="G14" s="31" t="s">
        <v>12</v>
      </c>
      <c r="H14" s="31" t="s">
        <v>35</v>
      </c>
      <c r="I14" s="31" t="s">
        <v>45</v>
      </c>
      <c r="J14" s="31" t="s">
        <v>29</v>
      </c>
      <c r="K14" s="31" t="s">
        <v>28</v>
      </c>
      <c r="L14" s="32">
        <v>44378</v>
      </c>
      <c r="M14" s="32">
        <v>44409</v>
      </c>
      <c r="N14" s="32">
        <v>44440</v>
      </c>
      <c r="O14" s="32">
        <v>44470</v>
      </c>
      <c r="P14" s="32">
        <v>44501</v>
      </c>
      <c r="Q14" s="32">
        <v>44531</v>
      </c>
      <c r="R14" s="32">
        <v>44562</v>
      </c>
      <c r="S14" s="32">
        <v>44593</v>
      </c>
      <c r="T14" s="32">
        <v>44621</v>
      </c>
      <c r="U14" s="32">
        <v>44652</v>
      </c>
      <c r="V14" s="32">
        <v>44682</v>
      </c>
      <c r="W14" s="32">
        <v>44713</v>
      </c>
      <c r="X14" s="28" t="s">
        <v>13</v>
      </c>
      <c r="Y14" s="33" t="s">
        <v>14</v>
      </c>
      <c r="AA14" s="32">
        <f>L14</f>
        <v>44378</v>
      </c>
      <c r="AB14" s="32">
        <f t="shared" ref="AB14:AL14" si="1">M14</f>
        <v>44409</v>
      </c>
      <c r="AC14" s="32">
        <f t="shared" si="1"/>
        <v>44440</v>
      </c>
      <c r="AD14" s="32">
        <f t="shared" si="1"/>
        <v>44470</v>
      </c>
      <c r="AE14" s="32">
        <f t="shared" si="1"/>
        <v>44501</v>
      </c>
      <c r="AF14" s="32">
        <f t="shared" si="1"/>
        <v>44531</v>
      </c>
      <c r="AG14" s="32">
        <f t="shared" si="1"/>
        <v>44562</v>
      </c>
      <c r="AH14" s="32">
        <f t="shared" si="1"/>
        <v>44593</v>
      </c>
      <c r="AI14" s="32">
        <f t="shared" si="1"/>
        <v>44621</v>
      </c>
      <c r="AJ14" s="32">
        <f t="shared" si="1"/>
        <v>44652</v>
      </c>
      <c r="AK14" s="32">
        <f t="shared" si="1"/>
        <v>44682</v>
      </c>
      <c r="AL14" s="32">
        <f t="shared" si="1"/>
        <v>44713</v>
      </c>
      <c r="AM14" s="28" t="s">
        <v>30</v>
      </c>
    </row>
    <row r="15" spans="1:39" s="2" customFormat="1" ht="15.75" customHeight="1" x14ac:dyDescent="0.2">
      <c r="A15" s="72" t="s">
        <v>43</v>
      </c>
      <c r="B15" s="73" t="s">
        <v>46</v>
      </c>
      <c r="C15" s="73"/>
      <c r="D15" s="73"/>
      <c r="E15" s="94" t="s">
        <v>44</v>
      </c>
      <c r="F15" s="74"/>
      <c r="G15" s="48">
        <v>0.5</v>
      </c>
      <c r="H15" s="48">
        <v>0</v>
      </c>
      <c r="I15" s="77">
        <f>F13*G15</f>
        <v>99650</v>
      </c>
      <c r="J15" s="61">
        <f>IF(E15="Y",SUM(L15:Q15)/$F$13*2,SUM(L15:Q15)/$B$11*2)</f>
        <v>0.49999999999999994</v>
      </c>
      <c r="K15" s="61">
        <f>IF(E15="Y",SUM(R15:W15)/$F$13*2,SUM(R15:W15)/$B$11*2)</f>
        <v>0.49999999999999994</v>
      </c>
      <c r="L15" s="55">
        <f>I15/12</f>
        <v>8304.1666666666661</v>
      </c>
      <c r="M15" s="55">
        <f>L15</f>
        <v>8304.1666666666661</v>
      </c>
      <c r="N15" s="55">
        <f t="shared" ref="N15:W15" si="2">M15</f>
        <v>8304.1666666666661</v>
      </c>
      <c r="O15" s="55">
        <f t="shared" si="2"/>
        <v>8304.1666666666661</v>
      </c>
      <c r="P15" s="55">
        <f t="shared" si="2"/>
        <v>8304.1666666666661</v>
      </c>
      <c r="Q15" s="55">
        <f t="shared" si="2"/>
        <v>8304.1666666666661</v>
      </c>
      <c r="R15" s="55">
        <f t="shared" si="2"/>
        <v>8304.1666666666661</v>
      </c>
      <c r="S15" s="55">
        <f t="shared" si="2"/>
        <v>8304.1666666666661</v>
      </c>
      <c r="T15" s="55">
        <f t="shared" si="2"/>
        <v>8304.1666666666661</v>
      </c>
      <c r="U15" s="55">
        <f t="shared" si="2"/>
        <v>8304.1666666666661</v>
      </c>
      <c r="V15" s="55">
        <f t="shared" si="2"/>
        <v>8304.1666666666661</v>
      </c>
      <c r="W15" s="55">
        <f t="shared" si="2"/>
        <v>8304.1666666666661</v>
      </c>
      <c r="X15" s="56">
        <f>SUM(L15:W15)</f>
        <v>99650.000000000015</v>
      </c>
      <c r="Y15" s="38"/>
      <c r="AA15" s="61">
        <f>L15/$C$11</f>
        <v>0.33216666666666667</v>
      </c>
      <c r="AB15" s="61">
        <f t="shared" ref="AB15:AL30" si="3">M15/$C$11</f>
        <v>0.33216666666666667</v>
      </c>
      <c r="AC15" s="61">
        <f t="shared" si="3"/>
        <v>0.33216666666666667</v>
      </c>
      <c r="AD15" s="61">
        <f t="shared" si="3"/>
        <v>0.33216666666666667</v>
      </c>
      <c r="AE15" s="61">
        <f t="shared" si="3"/>
        <v>0.33216666666666667</v>
      </c>
      <c r="AF15" s="61">
        <f t="shared" si="3"/>
        <v>0.33216666666666667</v>
      </c>
      <c r="AG15" s="61">
        <f t="shared" si="3"/>
        <v>0.33216666666666667</v>
      </c>
      <c r="AH15" s="61">
        <f t="shared" si="3"/>
        <v>0.33216666666666667</v>
      </c>
      <c r="AI15" s="61">
        <f t="shared" si="3"/>
        <v>0.33216666666666667</v>
      </c>
      <c r="AJ15" s="61">
        <f t="shared" si="3"/>
        <v>0.33216666666666667</v>
      </c>
      <c r="AK15" s="61">
        <f t="shared" si="3"/>
        <v>0.33216666666666667</v>
      </c>
      <c r="AL15" s="61">
        <f t="shared" si="3"/>
        <v>0.33216666666666667</v>
      </c>
      <c r="AM15" s="67">
        <f>AVERAGE(AA15:AL15)</f>
        <v>0.33216666666666667</v>
      </c>
    </row>
    <row r="16" spans="1:39" ht="14.25" x14ac:dyDescent="0.2">
      <c r="A16" s="45" t="s">
        <v>43</v>
      </c>
      <c r="B16" s="50" t="s">
        <v>46</v>
      </c>
      <c r="C16" s="49"/>
      <c r="D16" s="49"/>
      <c r="E16" s="52" t="s">
        <v>47</v>
      </c>
      <c r="F16" s="62"/>
      <c r="G16" s="48">
        <v>0.25</v>
      </c>
      <c r="H16" s="48">
        <v>0</v>
      </c>
      <c r="I16" s="77">
        <f>B11*G16</f>
        <v>75000</v>
      </c>
      <c r="J16" s="61">
        <f t="shared" ref="J16:J27" si="4">IF(E16="Y",SUM(L16:Q16)/$F$13*2,SUM(L16:Q16)/$B$11*2)</f>
        <v>0.25</v>
      </c>
      <c r="K16" s="61">
        <f t="shared" ref="K16:K27" si="5">IF(E16="Y",SUM(R16:W16)/$F$13*2,SUM(R16:W16)/$B$11*2)</f>
        <v>0.25</v>
      </c>
      <c r="L16" s="55">
        <f>I16/12</f>
        <v>6250</v>
      </c>
      <c r="M16" s="55">
        <f>L16</f>
        <v>6250</v>
      </c>
      <c r="N16" s="55">
        <f t="shared" ref="N16:W16" si="6">M16</f>
        <v>6250</v>
      </c>
      <c r="O16" s="55">
        <f t="shared" si="6"/>
        <v>6250</v>
      </c>
      <c r="P16" s="55">
        <f t="shared" si="6"/>
        <v>6250</v>
      </c>
      <c r="Q16" s="55">
        <f t="shared" si="6"/>
        <v>6250</v>
      </c>
      <c r="R16" s="55">
        <f t="shared" si="6"/>
        <v>6250</v>
      </c>
      <c r="S16" s="55">
        <f t="shared" si="6"/>
        <v>6250</v>
      </c>
      <c r="T16" s="55">
        <f t="shared" si="6"/>
        <v>6250</v>
      </c>
      <c r="U16" s="55">
        <f t="shared" si="6"/>
        <v>6250</v>
      </c>
      <c r="V16" s="55">
        <f t="shared" si="6"/>
        <v>6250</v>
      </c>
      <c r="W16" s="55">
        <f t="shared" si="6"/>
        <v>6250</v>
      </c>
      <c r="X16" s="56">
        <f t="shared" ref="X16:X30" si="7">SUM(L16:W16)</f>
        <v>75000</v>
      </c>
      <c r="Y16" s="45"/>
      <c r="AA16" s="61">
        <f t="shared" ref="AA16:AA30" si="8">L16/$C$11</f>
        <v>0.25</v>
      </c>
      <c r="AB16" s="61">
        <f t="shared" si="3"/>
        <v>0.25</v>
      </c>
      <c r="AC16" s="61">
        <f t="shared" si="3"/>
        <v>0.25</v>
      </c>
      <c r="AD16" s="61">
        <f t="shared" si="3"/>
        <v>0.25</v>
      </c>
      <c r="AE16" s="61">
        <f t="shared" si="3"/>
        <v>0.25</v>
      </c>
      <c r="AF16" s="61">
        <f t="shared" si="3"/>
        <v>0.25</v>
      </c>
      <c r="AG16" s="61">
        <f t="shared" si="3"/>
        <v>0.25</v>
      </c>
      <c r="AH16" s="61">
        <f t="shared" si="3"/>
        <v>0.25</v>
      </c>
      <c r="AI16" s="61">
        <f t="shared" si="3"/>
        <v>0.25</v>
      </c>
      <c r="AJ16" s="61">
        <f t="shared" si="3"/>
        <v>0.25</v>
      </c>
      <c r="AK16" s="61">
        <f t="shared" si="3"/>
        <v>0.25</v>
      </c>
      <c r="AL16" s="61">
        <f t="shared" si="3"/>
        <v>0.25</v>
      </c>
      <c r="AM16" s="67">
        <f t="shared" ref="AM16:AM31" si="9">AVERAGE(AA16:AL16)</f>
        <v>0.25</v>
      </c>
    </row>
    <row r="17" spans="1:39" ht="14.25" x14ac:dyDescent="0.2">
      <c r="A17" s="45"/>
      <c r="B17" s="50"/>
      <c r="C17" s="49"/>
      <c r="D17" s="63"/>
      <c r="E17" s="95"/>
      <c r="F17" s="62"/>
      <c r="G17" s="48">
        <v>0</v>
      </c>
      <c r="H17" s="48">
        <v>0</v>
      </c>
      <c r="I17" s="77"/>
      <c r="J17" s="61">
        <f t="shared" si="4"/>
        <v>0</v>
      </c>
      <c r="K17" s="61">
        <f t="shared" si="5"/>
        <v>0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>
        <f t="shared" si="7"/>
        <v>0</v>
      </c>
      <c r="Y17" s="45"/>
      <c r="AA17" s="61">
        <f t="shared" si="8"/>
        <v>0</v>
      </c>
      <c r="AB17" s="61">
        <f t="shared" si="3"/>
        <v>0</v>
      </c>
      <c r="AC17" s="61">
        <f t="shared" si="3"/>
        <v>0</v>
      </c>
      <c r="AD17" s="61">
        <f t="shared" si="3"/>
        <v>0</v>
      </c>
      <c r="AE17" s="61">
        <f t="shared" si="3"/>
        <v>0</v>
      </c>
      <c r="AF17" s="61">
        <f t="shared" si="3"/>
        <v>0</v>
      </c>
      <c r="AG17" s="61">
        <f t="shared" si="3"/>
        <v>0</v>
      </c>
      <c r="AH17" s="61">
        <f t="shared" si="3"/>
        <v>0</v>
      </c>
      <c r="AI17" s="61">
        <f t="shared" si="3"/>
        <v>0</v>
      </c>
      <c r="AJ17" s="61">
        <f t="shared" si="3"/>
        <v>0</v>
      </c>
      <c r="AK17" s="61">
        <f t="shared" si="3"/>
        <v>0</v>
      </c>
      <c r="AL17" s="61">
        <f t="shared" si="3"/>
        <v>0</v>
      </c>
      <c r="AM17" s="67">
        <f t="shared" si="9"/>
        <v>0</v>
      </c>
    </row>
    <row r="18" spans="1:39" ht="14.25" x14ac:dyDescent="0.2">
      <c r="A18" s="45"/>
      <c r="B18" s="50"/>
      <c r="C18" s="49"/>
      <c r="D18" s="49"/>
      <c r="E18" s="52"/>
      <c r="F18" s="62"/>
      <c r="G18" s="48">
        <v>0</v>
      </c>
      <c r="H18" s="48">
        <v>0</v>
      </c>
      <c r="I18" s="77"/>
      <c r="J18" s="61">
        <f t="shared" si="4"/>
        <v>0</v>
      </c>
      <c r="K18" s="61">
        <f t="shared" si="5"/>
        <v>0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>
        <f t="shared" si="7"/>
        <v>0</v>
      </c>
      <c r="Y18" s="64"/>
      <c r="AA18" s="61">
        <f t="shared" si="8"/>
        <v>0</v>
      </c>
      <c r="AB18" s="61">
        <f t="shared" si="3"/>
        <v>0</v>
      </c>
      <c r="AC18" s="61">
        <f t="shared" si="3"/>
        <v>0</v>
      </c>
      <c r="AD18" s="61">
        <f t="shared" si="3"/>
        <v>0</v>
      </c>
      <c r="AE18" s="61">
        <f t="shared" si="3"/>
        <v>0</v>
      </c>
      <c r="AF18" s="61">
        <f t="shared" si="3"/>
        <v>0</v>
      </c>
      <c r="AG18" s="61">
        <f t="shared" si="3"/>
        <v>0</v>
      </c>
      <c r="AH18" s="61">
        <f t="shared" si="3"/>
        <v>0</v>
      </c>
      <c r="AI18" s="61">
        <f t="shared" si="3"/>
        <v>0</v>
      </c>
      <c r="AJ18" s="61">
        <f t="shared" si="3"/>
        <v>0</v>
      </c>
      <c r="AK18" s="61">
        <f t="shared" si="3"/>
        <v>0</v>
      </c>
      <c r="AL18" s="61">
        <f t="shared" si="3"/>
        <v>0</v>
      </c>
      <c r="AM18" s="67">
        <f t="shared" si="9"/>
        <v>0</v>
      </c>
    </row>
    <row r="19" spans="1:39" ht="14.25" x14ac:dyDescent="0.2">
      <c r="A19" s="45"/>
      <c r="B19" s="50"/>
      <c r="C19" s="49"/>
      <c r="D19" s="49"/>
      <c r="E19" s="52"/>
      <c r="F19" s="62"/>
      <c r="G19" s="48">
        <v>0</v>
      </c>
      <c r="H19" s="48">
        <v>0</v>
      </c>
      <c r="I19" s="77"/>
      <c r="J19" s="61">
        <f t="shared" si="4"/>
        <v>0</v>
      </c>
      <c r="K19" s="61">
        <f t="shared" si="5"/>
        <v>0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>
        <f t="shared" si="7"/>
        <v>0</v>
      </c>
      <c r="Y19" s="45"/>
      <c r="AA19" s="61">
        <f t="shared" si="8"/>
        <v>0</v>
      </c>
      <c r="AB19" s="61">
        <f t="shared" si="3"/>
        <v>0</v>
      </c>
      <c r="AC19" s="61">
        <f t="shared" si="3"/>
        <v>0</v>
      </c>
      <c r="AD19" s="61">
        <f t="shared" si="3"/>
        <v>0</v>
      </c>
      <c r="AE19" s="61">
        <f t="shared" si="3"/>
        <v>0</v>
      </c>
      <c r="AF19" s="61">
        <f t="shared" si="3"/>
        <v>0</v>
      </c>
      <c r="AG19" s="61">
        <f t="shared" si="3"/>
        <v>0</v>
      </c>
      <c r="AH19" s="61">
        <f t="shared" si="3"/>
        <v>0</v>
      </c>
      <c r="AI19" s="61">
        <f t="shared" si="3"/>
        <v>0</v>
      </c>
      <c r="AJ19" s="61">
        <f t="shared" si="3"/>
        <v>0</v>
      </c>
      <c r="AK19" s="61">
        <f t="shared" si="3"/>
        <v>0</v>
      </c>
      <c r="AL19" s="61">
        <f t="shared" si="3"/>
        <v>0</v>
      </c>
      <c r="AM19" s="67">
        <f t="shared" si="9"/>
        <v>0</v>
      </c>
    </row>
    <row r="20" spans="1:39" ht="14.25" x14ac:dyDescent="0.2">
      <c r="A20" s="45"/>
      <c r="B20" s="50"/>
      <c r="C20" s="49"/>
      <c r="D20" s="49"/>
      <c r="E20" s="52"/>
      <c r="F20" s="62"/>
      <c r="G20" s="48">
        <v>0</v>
      </c>
      <c r="H20" s="48">
        <v>0</v>
      </c>
      <c r="I20" s="77"/>
      <c r="J20" s="61">
        <f t="shared" si="4"/>
        <v>0</v>
      </c>
      <c r="K20" s="61">
        <f t="shared" si="5"/>
        <v>0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>
        <f t="shared" si="7"/>
        <v>0</v>
      </c>
      <c r="Y20" s="64"/>
      <c r="AA20" s="61">
        <f t="shared" si="8"/>
        <v>0</v>
      </c>
      <c r="AB20" s="61">
        <f t="shared" si="3"/>
        <v>0</v>
      </c>
      <c r="AC20" s="61">
        <f t="shared" si="3"/>
        <v>0</v>
      </c>
      <c r="AD20" s="61">
        <f t="shared" si="3"/>
        <v>0</v>
      </c>
      <c r="AE20" s="61">
        <f t="shared" si="3"/>
        <v>0</v>
      </c>
      <c r="AF20" s="61">
        <f t="shared" si="3"/>
        <v>0</v>
      </c>
      <c r="AG20" s="61">
        <f t="shared" si="3"/>
        <v>0</v>
      </c>
      <c r="AH20" s="61">
        <f t="shared" si="3"/>
        <v>0</v>
      </c>
      <c r="AI20" s="61">
        <f t="shared" si="3"/>
        <v>0</v>
      </c>
      <c r="AJ20" s="61">
        <f t="shared" si="3"/>
        <v>0</v>
      </c>
      <c r="AK20" s="61">
        <f t="shared" si="3"/>
        <v>0</v>
      </c>
      <c r="AL20" s="61">
        <f t="shared" si="3"/>
        <v>0</v>
      </c>
      <c r="AM20" s="67">
        <f t="shared" si="9"/>
        <v>0</v>
      </c>
    </row>
    <row r="21" spans="1:39" ht="14.25" x14ac:dyDescent="0.2">
      <c r="A21" s="45"/>
      <c r="B21" s="50"/>
      <c r="C21" s="65"/>
      <c r="D21" s="49"/>
      <c r="E21" s="52"/>
      <c r="F21" s="62"/>
      <c r="G21" s="48">
        <v>0</v>
      </c>
      <c r="H21" s="48">
        <v>0</v>
      </c>
      <c r="I21" s="77"/>
      <c r="J21" s="61">
        <f t="shared" si="4"/>
        <v>0</v>
      </c>
      <c r="K21" s="61">
        <f t="shared" si="5"/>
        <v>0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>
        <f t="shared" si="7"/>
        <v>0</v>
      </c>
      <c r="Y21" s="64"/>
      <c r="AA21" s="61">
        <f t="shared" si="8"/>
        <v>0</v>
      </c>
      <c r="AB21" s="61">
        <f t="shared" si="3"/>
        <v>0</v>
      </c>
      <c r="AC21" s="61">
        <f t="shared" si="3"/>
        <v>0</v>
      </c>
      <c r="AD21" s="61">
        <f t="shared" si="3"/>
        <v>0</v>
      </c>
      <c r="AE21" s="61">
        <f t="shared" si="3"/>
        <v>0</v>
      </c>
      <c r="AF21" s="61">
        <f t="shared" si="3"/>
        <v>0</v>
      </c>
      <c r="AG21" s="61">
        <f t="shared" si="3"/>
        <v>0</v>
      </c>
      <c r="AH21" s="61">
        <f t="shared" si="3"/>
        <v>0</v>
      </c>
      <c r="AI21" s="61">
        <f t="shared" si="3"/>
        <v>0</v>
      </c>
      <c r="AJ21" s="61">
        <f t="shared" si="3"/>
        <v>0</v>
      </c>
      <c r="AK21" s="61">
        <f t="shared" si="3"/>
        <v>0</v>
      </c>
      <c r="AL21" s="61">
        <f t="shared" si="3"/>
        <v>0</v>
      </c>
      <c r="AM21" s="67">
        <f t="shared" si="9"/>
        <v>0</v>
      </c>
    </row>
    <row r="22" spans="1:39" ht="14.25" x14ac:dyDescent="0.2">
      <c r="A22" s="45"/>
      <c r="B22" s="50"/>
      <c r="C22" s="50"/>
      <c r="D22" s="50"/>
      <c r="E22" s="52"/>
      <c r="F22" s="47"/>
      <c r="G22" s="48">
        <v>0</v>
      </c>
      <c r="H22" s="48">
        <v>0</v>
      </c>
      <c r="I22" s="77"/>
      <c r="J22" s="61">
        <f t="shared" si="4"/>
        <v>0</v>
      </c>
      <c r="K22" s="61">
        <f t="shared" si="5"/>
        <v>0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>
        <f t="shared" si="7"/>
        <v>0</v>
      </c>
      <c r="Y22" s="39"/>
      <c r="AA22" s="61">
        <f t="shared" si="8"/>
        <v>0</v>
      </c>
      <c r="AB22" s="61">
        <f t="shared" si="3"/>
        <v>0</v>
      </c>
      <c r="AC22" s="61">
        <f t="shared" si="3"/>
        <v>0</v>
      </c>
      <c r="AD22" s="61">
        <f t="shared" si="3"/>
        <v>0</v>
      </c>
      <c r="AE22" s="61">
        <f t="shared" si="3"/>
        <v>0</v>
      </c>
      <c r="AF22" s="61">
        <f t="shared" si="3"/>
        <v>0</v>
      </c>
      <c r="AG22" s="61">
        <f t="shared" si="3"/>
        <v>0</v>
      </c>
      <c r="AH22" s="61">
        <f t="shared" si="3"/>
        <v>0</v>
      </c>
      <c r="AI22" s="61">
        <f t="shared" si="3"/>
        <v>0</v>
      </c>
      <c r="AJ22" s="61">
        <f t="shared" si="3"/>
        <v>0</v>
      </c>
      <c r="AK22" s="61">
        <f t="shared" si="3"/>
        <v>0</v>
      </c>
      <c r="AL22" s="61">
        <f t="shared" si="3"/>
        <v>0</v>
      </c>
      <c r="AM22" s="67">
        <f t="shared" si="9"/>
        <v>0</v>
      </c>
    </row>
    <row r="23" spans="1:39" ht="14.25" x14ac:dyDescent="0.2">
      <c r="A23" s="45"/>
      <c r="B23" s="50"/>
      <c r="C23" s="42"/>
      <c r="D23" s="50"/>
      <c r="E23" s="52"/>
      <c r="F23" s="47"/>
      <c r="G23" s="48">
        <v>0</v>
      </c>
      <c r="H23" s="48">
        <v>0</v>
      </c>
      <c r="I23" s="77"/>
      <c r="J23" s="61">
        <f t="shared" si="4"/>
        <v>0</v>
      </c>
      <c r="K23" s="61">
        <f t="shared" si="5"/>
        <v>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>
        <f t="shared" si="7"/>
        <v>0</v>
      </c>
      <c r="Y23" s="39"/>
      <c r="AA23" s="61">
        <f t="shared" si="8"/>
        <v>0</v>
      </c>
      <c r="AB23" s="61">
        <f t="shared" si="3"/>
        <v>0</v>
      </c>
      <c r="AC23" s="61">
        <f t="shared" si="3"/>
        <v>0</v>
      </c>
      <c r="AD23" s="61">
        <f t="shared" si="3"/>
        <v>0</v>
      </c>
      <c r="AE23" s="61">
        <f t="shared" si="3"/>
        <v>0</v>
      </c>
      <c r="AF23" s="61">
        <f t="shared" si="3"/>
        <v>0</v>
      </c>
      <c r="AG23" s="61">
        <f t="shared" si="3"/>
        <v>0</v>
      </c>
      <c r="AH23" s="61">
        <f t="shared" si="3"/>
        <v>0</v>
      </c>
      <c r="AI23" s="61">
        <f t="shared" si="3"/>
        <v>0</v>
      </c>
      <c r="AJ23" s="61">
        <f t="shared" si="3"/>
        <v>0</v>
      </c>
      <c r="AK23" s="61">
        <f t="shared" si="3"/>
        <v>0</v>
      </c>
      <c r="AL23" s="61">
        <f t="shared" si="3"/>
        <v>0</v>
      </c>
      <c r="AM23" s="67">
        <f t="shared" si="9"/>
        <v>0</v>
      </c>
    </row>
    <row r="24" spans="1:39" ht="14.25" x14ac:dyDescent="0.2">
      <c r="A24" s="45"/>
      <c r="B24" s="50"/>
      <c r="C24" s="42"/>
      <c r="D24" s="42"/>
      <c r="E24" s="52"/>
      <c r="F24" s="47"/>
      <c r="G24" s="48">
        <v>0</v>
      </c>
      <c r="H24" s="48">
        <v>0</v>
      </c>
      <c r="I24" s="77"/>
      <c r="J24" s="61">
        <f t="shared" si="4"/>
        <v>0</v>
      </c>
      <c r="K24" s="61">
        <f t="shared" si="5"/>
        <v>0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>
        <f t="shared" si="7"/>
        <v>0</v>
      </c>
      <c r="Y24" s="39"/>
      <c r="AA24" s="61">
        <f t="shared" si="8"/>
        <v>0</v>
      </c>
      <c r="AB24" s="61">
        <f t="shared" si="3"/>
        <v>0</v>
      </c>
      <c r="AC24" s="61">
        <f t="shared" si="3"/>
        <v>0</v>
      </c>
      <c r="AD24" s="61">
        <f t="shared" si="3"/>
        <v>0</v>
      </c>
      <c r="AE24" s="61">
        <f t="shared" si="3"/>
        <v>0</v>
      </c>
      <c r="AF24" s="61">
        <f t="shared" si="3"/>
        <v>0</v>
      </c>
      <c r="AG24" s="61">
        <f t="shared" si="3"/>
        <v>0</v>
      </c>
      <c r="AH24" s="61">
        <f t="shared" si="3"/>
        <v>0</v>
      </c>
      <c r="AI24" s="61">
        <f t="shared" si="3"/>
        <v>0</v>
      </c>
      <c r="AJ24" s="61">
        <f t="shared" si="3"/>
        <v>0</v>
      </c>
      <c r="AK24" s="61">
        <f t="shared" si="3"/>
        <v>0</v>
      </c>
      <c r="AL24" s="61">
        <f t="shared" si="3"/>
        <v>0</v>
      </c>
      <c r="AM24" s="67">
        <f t="shared" si="9"/>
        <v>0</v>
      </c>
    </row>
    <row r="25" spans="1:39" ht="14.25" x14ac:dyDescent="0.2">
      <c r="A25" s="45"/>
      <c r="B25" s="50"/>
      <c r="C25" s="42"/>
      <c r="D25" s="50"/>
      <c r="E25" s="52"/>
      <c r="F25" s="47"/>
      <c r="G25" s="48">
        <v>0</v>
      </c>
      <c r="H25" s="48">
        <v>0</v>
      </c>
      <c r="I25" s="77"/>
      <c r="J25" s="61">
        <f t="shared" si="4"/>
        <v>0</v>
      </c>
      <c r="K25" s="61">
        <f t="shared" si="5"/>
        <v>0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>
        <f t="shared" si="7"/>
        <v>0</v>
      </c>
      <c r="Y25" s="39"/>
      <c r="AA25" s="61">
        <f t="shared" si="8"/>
        <v>0</v>
      </c>
      <c r="AB25" s="61">
        <f t="shared" si="3"/>
        <v>0</v>
      </c>
      <c r="AC25" s="61">
        <f t="shared" si="3"/>
        <v>0</v>
      </c>
      <c r="AD25" s="61">
        <f t="shared" si="3"/>
        <v>0</v>
      </c>
      <c r="AE25" s="61">
        <f t="shared" si="3"/>
        <v>0</v>
      </c>
      <c r="AF25" s="61">
        <f t="shared" si="3"/>
        <v>0</v>
      </c>
      <c r="AG25" s="61">
        <f t="shared" si="3"/>
        <v>0</v>
      </c>
      <c r="AH25" s="61">
        <f t="shared" si="3"/>
        <v>0</v>
      </c>
      <c r="AI25" s="61">
        <f t="shared" si="3"/>
        <v>0</v>
      </c>
      <c r="AJ25" s="61">
        <f t="shared" si="3"/>
        <v>0</v>
      </c>
      <c r="AK25" s="61">
        <f t="shared" si="3"/>
        <v>0</v>
      </c>
      <c r="AL25" s="61">
        <f t="shared" si="3"/>
        <v>0</v>
      </c>
      <c r="AM25" s="67">
        <f t="shared" si="9"/>
        <v>0</v>
      </c>
    </row>
    <row r="26" spans="1:39" thickBot="1" x14ac:dyDescent="0.25">
      <c r="A26" s="86"/>
      <c r="B26" s="87"/>
      <c r="C26" s="87"/>
      <c r="D26" s="87"/>
      <c r="E26" s="96"/>
      <c r="F26" s="86" t="s">
        <v>15</v>
      </c>
      <c r="G26" s="88">
        <v>0</v>
      </c>
      <c r="H26" s="88">
        <v>0</v>
      </c>
      <c r="I26" s="89"/>
      <c r="J26" s="90">
        <f t="shared" si="4"/>
        <v>0</v>
      </c>
      <c r="K26" s="90">
        <f t="shared" si="5"/>
        <v>0</v>
      </c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2">
        <f t="shared" si="7"/>
        <v>0</v>
      </c>
      <c r="Y26" s="93"/>
      <c r="AA26" s="61">
        <f t="shared" si="8"/>
        <v>0</v>
      </c>
      <c r="AB26" s="61">
        <f t="shared" si="3"/>
        <v>0</v>
      </c>
      <c r="AC26" s="61">
        <f t="shared" si="3"/>
        <v>0</v>
      </c>
      <c r="AD26" s="61">
        <f t="shared" si="3"/>
        <v>0</v>
      </c>
      <c r="AE26" s="61">
        <f t="shared" si="3"/>
        <v>0</v>
      </c>
      <c r="AF26" s="61">
        <f t="shared" si="3"/>
        <v>0</v>
      </c>
      <c r="AG26" s="61">
        <f t="shared" si="3"/>
        <v>0</v>
      </c>
      <c r="AH26" s="61">
        <f t="shared" si="3"/>
        <v>0</v>
      </c>
      <c r="AI26" s="61">
        <f t="shared" si="3"/>
        <v>0</v>
      </c>
      <c r="AJ26" s="61">
        <f t="shared" si="3"/>
        <v>0</v>
      </c>
      <c r="AK26" s="61">
        <f t="shared" si="3"/>
        <v>0</v>
      </c>
      <c r="AL26" s="61">
        <f t="shared" si="3"/>
        <v>0</v>
      </c>
      <c r="AM26" s="67">
        <f t="shared" si="9"/>
        <v>0</v>
      </c>
    </row>
    <row r="27" spans="1:39" ht="14.25" x14ac:dyDescent="0.2">
      <c r="A27" s="78"/>
      <c r="B27" s="79" t="s">
        <v>49</v>
      </c>
      <c r="C27" s="79"/>
      <c r="D27" s="79"/>
      <c r="E27" s="79"/>
      <c r="F27" s="78" t="s">
        <v>15</v>
      </c>
      <c r="G27" s="80">
        <v>0</v>
      </c>
      <c r="H27" s="80">
        <v>0</v>
      </c>
      <c r="I27" s="81"/>
      <c r="J27" s="82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4">
        <f t="shared" si="7"/>
        <v>0</v>
      </c>
      <c r="Y27" s="85"/>
      <c r="AA27" s="61">
        <f t="shared" si="8"/>
        <v>0</v>
      </c>
      <c r="AB27" s="61">
        <f t="shared" si="3"/>
        <v>0</v>
      </c>
      <c r="AC27" s="61">
        <f t="shared" si="3"/>
        <v>0</v>
      </c>
      <c r="AD27" s="61">
        <f t="shared" si="3"/>
        <v>0</v>
      </c>
      <c r="AE27" s="61">
        <f t="shared" si="3"/>
        <v>0</v>
      </c>
      <c r="AF27" s="61">
        <f t="shared" si="3"/>
        <v>0</v>
      </c>
      <c r="AG27" s="61">
        <f t="shared" si="3"/>
        <v>0</v>
      </c>
      <c r="AH27" s="61">
        <f t="shared" si="3"/>
        <v>0</v>
      </c>
      <c r="AI27" s="61">
        <f t="shared" si="3"/>
        <v>0</v>
      </c>
      <c r="AJ27" s="61">
        <f t="shared" si="3"/>
        <v>0</v>
      </c>
      <c r="AK27" s="61">
        <f t="shared" si="3"/>
        <v>0</v>
      </c>
      <c r="AL27" s="61">
        <f t="shared" si="3"/>
        <v>0</v>
      </c>
      <c r="AM27" s="67">
        <f t="shared" si="9"/>
        <v>0</v>
      </c>
    </row>
    <row r="28" spans="1:39" ht="14.25" x14ac:dyDescent="0.2">
      <c r="A28" s="45"/>
      <c r="B28" s="50" t="s">
        <v>50</v>
      </c>
      <c r="C28" s="45"/>
      <c r="D28" s="50"/>
      <c r="E28" s="50"/>
      <c r="F28" s="45"/>
      <c r="G28" s="48">
        <v>0</v>
      </c>
      <c r="H28" s="48">
        <v>0</v>
      </c>
      <c r="I28" s="77"/>
      <c r="J28" s="61"/>
      <c r="K28" s="61"/>
      <c r="L28" s="55">
        <f>$C$8</f>
        <v>0</v>
      </c>
      <c r="M28" s="55">
        <f t="shared" ref="M28:W28" si="10">$C$8</f>
        <v>0</v>
      </c>
      <c r="N28" s="55">
        <f t="shared" si="10"/>
        <v>0</v>
      </c>
      <c r="O28" s="55">
        <f t="shared" si="10"/>
        <v>0</v>
      </c>
      <c r="P28" s="55">
        <f t="shared" si="10"/>
        <v>0</v>
      </c>
      <c r="Q28" s="55">
        <f t="shared" si="10"/>
        <v>0</v>
      </c>
      <c r="R28" s="55">
        <f>$C$8</f>
        <v>0</v>
      </c>
      <c r="S28" s="55">
        <f t="shared" si="10"/>
        <v>0</v>
      </c>
      <c r="T28" s="55">
        <f t="shared" si="10"/>
        <v>0</v>
      </c>
      <c r="U28" s="55">
        <f t="shared" si="10"/>
        <v>0</v>
      </c>
      <c r="V28" s="55">
        <f t="shared" si="10"/>
        <v>0</v>
      </c>
      <c r="W28" s="55">
        <f t="shared" si="10"/>
        <v>0</v>
      </c>
      <c r="X28" s="56">
        <f t="shared" si="7"/>
        <v>0</v>
      </c>
      <c r="Y28" s="39"/>
      <c r="AA28" s="61">
        <f t="shared" si="8"/>
        <v>0</v>
      </c>
      <c r="AB28" s="61">
        <f t="shared" si="3"/>
        <v>0</v>
      </c>
      <c r="AC28" s="61">
        <f t="shared" si="3"/>
        <v>0</v>
      </c>
      <c r="AD28" s="61">
        <f t="shared" si="3"/>
        <v>0</v>
      </c>
      <c r="AE28" s="61">
        <f t="shared" si="3"/>
        <v>0</v>
      </c>
      <c r="AF28" s="61">
        <f t="shared" si="3"/>
        <v>0</v>
      </c>
      <c r="AG28" s="61">
        <f t="shared" si="3"/>
        <v>0</v>
      </c>
      <c r="AH28" s="61">
        <f t="shared" si="3"/>
        <v>0</v>
      </c>
      <c r="AI28" s="61">
        <f t="shared" si="3"/>
        <v>0</v>
      </c>
      <c r="AJ28" s="61">
        <f t="shared" si="3"/>
        <v>0</v>
      </c>
      <c r="AK28" s="61">
        <f t="shared" si="3"/>
        <v>0</v>
      </c>
      <c r="AL28" s="61">
        <f t="shared" si="3"/>
        <v>0</v>
      </c>
      <c r="AM28" s="67">
        <f t="shared" si="9"/>
        <v>0</v>
      </c>
    </row>
    <row r="29" spans="1:39" ht="14.25" x14ac:dyDescent="0.2">
      <c r="A29" s="45" t="s">
        <v>48</v>
      </c>
      <c r="B29" s="50" t="s">
        <v>26</v>
      </c>
      <c r="C29" s="45"/>
      <c r="D29" s="46"/>
      <c r="E29" s="46"/>
      <c r="F29" s="45"/>
      <c r="G29" s="48">
        <v>0</v>
      </c>
      <c r="H29" s="48">
        <v>0</v>
      </c>
      <c r="I29" s="77"/>
      <c r="J29" s="61"/>
      <c r="K29" s="61"/>
      <c r="L29" s="76">
        <f>$C$11-SUM(L15:L28)</f>
        <v>10445.833333333334</v>
      </c>
      <c r="M29" s="55">
        <f t="shared" ref="M29:W29" si="11">$C$11-SUM(M15:M28)</f>
        <v>10445.833333333334</v>
      </c>
      <c r="N29" s="55">
        <f t="shared" si="11"/>
        <v>10445.833333333334</v>
      </c>
      <c r="O29" s="55">
        <f t="shared" si="11"/>
        <v>10445.833333333334</v>
      </c>
      <c r="P29" s="55">
        <f t="shared" si="11"/>
        <v>10445.833333333334</v>
      </c>
      <c r="Q29" s="55">
        <f t="shared" si="11"/>
        <v>10445.833333333334</v>
      </c>
      <c r="R29" s="55">
        <f t="shared" si="11"/>
        <v>10445.833333333334</v>
      </c>
      <c r="S29" s="55">
        <f t="shared" si="11"/>
        <v>10445.833333333334</v>
      </c>
      <c r="T29" s="55">
        <f t="shared" si="11"/>
        <v>10445.833333333334</v>
      </c>
      <c r="U29" s="55">
        <f t="shared" si="11"/>
        <v>10445.833333333334</v>
      </c>
      <c r="V29" s="55">
        <f t="shared" si="11"/>
        <v>10445.833333333334</v>
      </c>
      <c r="W29" s="55">
        <f t="shared" si="11"/>
        <v>10445.833333333334</v>
      </c>
      <c r="X29" s="56">
        <f t="shared" si="7"/>
        <v>125349.99999999999</v>
      </c>
      <c r="Y29" s="64" t="s">
        <v>31</v>
      </c>
      <c r="AA29" s="61">
        <f t="shared" si="8"/>
        <v>0.41783333333333333</v>
      </c>
      <c r="AB29" s="61">
        <f t="shared" si="3"/>
        <v>0.41783333333333333</v>
      </c>
      <c r="AC29" s="61">
        <f t="shared" si="3"/>
        <v>0.41783333333333333</v>
      </c>
      <c r="AD29" s="61">
        <f t="shared" si="3"/>
        <v>0.41783333333333333</v>
      </c>
      <c r="AE29" s="61">
        <f t="shared" si="3"/>
        <v>0.41783333333333333</v>
      </c>
      <c r="AF29" s="61">
        <f t="shared" si="3"/>
        <v>0.41783333333333333</v>
      </c>
      <c r="AG29" s="61">
        <f t="shared" si="3"/>
        <v>0.41783333333333333</v>
      </c>
      <c r="AH29" s="61">
        <f t="shared" si="3"/>
        <v>0.41783333333333333</v>
      </c>
      <c r="AI29" s="61">
        <f t="shared" si="3"/>
        <v>0.41783333333333333</v>
      </c>
      <c r="AJ29" s="61">
        <f t="shared" si="3"/>
        <v>0.41783333333333333</v>
      </c>
      <c r="AK29" s="61">
        <f t="shared" si="3"/>
        <v>0.41783333333333333</v>
      </c>
      <c r="AL29" s="61">
        <f t="shared" si="3"/>
        <v>0.41783333333333333</v>
      </c>
      <c r="AM29" s="67">
        <f t="shared" si="9"/>
        <v>0.41783333333333333</v>
      </c>
    </row>
    <row r="30" spans="1:39" ht="14.25" x14ac:dyDescent="0.2">
      <c r="A30" s="45" t="s">
        <v>15</v>
      </c>
      <c r="B30" s="50" t="s">
        <v>50</v>
      </c>
      <c r="C30" s="50"/>
      <c r="D30" s="50"/>
      <c r="E30" s="50"/>
      <c r="F30" s="45"/>
      <c r="G30" s="48">
        <v>0</v>
      </c>
      <c r="H30" s="48">
        <v>0</v>
      </c>
      <c r="I30" s="77"/>
      <c r="J30" s="61"/>
      <c r="K30" s="61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6">
        <f t="shared" si="7"/>
        <v>0</v>
      </c>
      <c r="Y30" s="39"/>
      <c r="AA30" s="61">
        <f t="shared" si="8"/>
        <v>0</v>
      </c>
      <c r="AB30" s="61">
        <f t="shared" si="3"/>
        <v>0</v>
      </c>
      <c r="AC30" s="61">
        <f t="shared" si="3"/>
        <v>0</v>
      </c>
      <c r="AD30" s="61">
        <f t="shared" si="3"/>
        <v>0</v>
      </c>
      <c r="AE30" s="61">
        <f t="shared" si="3"/>
        <v>0</v>
      </c>
      <c r="AF30" s="61">
        <f t="shared" si="3"/>
        <v>0</v>
      </c>
      <c r="AG30" s="61">
        <f t="shared" si="3"/>
        <v>0</v>
      </c>
      <c r="AH30" s="61">
        <f t="shared" si="3"/>
        <v>0</v>
      </c>
      <c r="AI30" s="61">
        <f t="shared" si="3"/>
        <v>0</v>
      </c>
      <c r="AJ30" s="61">
        <f t="shared" si="3"/>
        <v>0</v>
      </c>
      <c r="AK30" s="61">
        <f t="shared" si="3"/>
        <v>0</v>
      </c>
      <c r="AL30" s="61">
        <f t="shared" si="3"/>
        <v>0</v>
      </c>
      <c r="AM30" s="67">
        <f t="shared" si="9"/>
        <v>0</v>
      </c>
    </row>
    <row r="31" spans="1:39" s="34" customFormat="1" x14ac:dyDescent="0.25">
      <c r="A31" s="51"/>
      <c r="B31" s="52" t="s">
        <v>13</v>
      </c>
      <c r="C31" s="52"/>
      <c r="D31" s="52"/>
      <c r="E31" s="52"/>
      <c r="F31" s="51"/>
      <c r="G31" s="53">
        <f t="shared" ref="G31:W31" si="12">SUM(G15:G30)</f>
        <v>0.75</v>
      </c>
      <c r="H31" s="53">
        <f t="shared" ref="H31:I31" si="13">SUM(H15:H30)</f>
        <v>0</v>
      </c>
      <c r="I31" s="77">
        <f t="shared" si="13"/>
        <v>174650</v>
      </c>
      <c r="J31" s="48">
        <f t="shared" si="12"/>
        <v>0.75</v>
      </c>
      <c r="K31" s="48">
        <f t="shared" si="12"/>
        <v>0.75</v>
      </c>
      <c r="L31" s="56">
        <f t="shared" si="12"/>
        <v>25000</v>
      </c>
      <c r="M31" s="56">
        <f t="shared" si="12"/>
        <v>25000</v>
      </c>
      <c r="N31" s="56">
        <f t="shared" si="12"/>
        <v>25000</v>
      </c>
      <c r="O31" s="56">
        <f t="shared" si="12"/>
        <v>25000</v>
      </c>
      <c r="P31" s="56">
        <f t="shared" si="12"/>
        <v>25000</v>
      </c>
      <c r="Q31" s="56">
        <f t="shared" si="12"/>
        <v>25000</v>
      </c>
      <c r="R31" s="56">
        <f t="shared" si="12"/>
        <v>25000</v>
      </c>
      <c r="S31" s="56">
        <f t="shared" si="12"/>
        <v>25000</v>
      </c>
      <c r="T31" s="56">
        <f t="shared" si="12"/>
        <v>25000</v>
      </c>
      <c r="U31" s="56">
        <f t="shared" si="12"/>
        <v>25000</v>
      </c>
      <c r="V31" s="56">
        <f t="shared" si="12"/>
        <v>25000</v>
      </c>
      <c r="W31" s="56">
        <f t="shared" si="12"/>
        <v>25000</v>
      </c>
      <c r="X31" s="58">
        <f>SUM(L31:W31)</f>
        <v>300000</v>
      </c>
      <c r="Y31" s="40"/>
      <c r="AA31" s="67">
        <f t="shared" ref="AA31:AL31" si="14">SUM(AA15:AA30)</f>
        <v>1</v>
      </c>
      <c r="AB31" s="67">
        <f t="shared" si="14"/>
        <v>1</v>
      </c>
      <c r="AC31" s="67">
        <f t="shared" si="14"/>
        <v>1</v>
      </c>
      <c r="AD31" s="67">
        <f t="shared" si="14"/>
        <v>1</v>
      </c>
      <c r="AE31" s="67">
        <f t="shared" si="14"/>
        <v>1</v>
      </c>
      <c r="AF31" s="67">
        <f t="shared" si="14"/>
        <v>1</v>
      </c>
      <c r="AG31" s="67">
        <f t="shared" si="14"/>
        <v>1</v>
      </c>
      <c r="AH31" s="67">
        <f t="shared" si="14"/>
        <v>1</v>
      </c>
      <c r="AI31" s="67">
        <f t="shared" si="14"/>
        <v>1</v>
      </c>
      <c r="AJ31" s="67">
        <f t="shared" si="14"/>
        <v>1</v>
      </c>
      <c r="AK31" s="67">
        <f t="shared" si="14"/>
        <v>1</v>
      </c>
      <c r="AL31" s="67">
        <f t="shared" si="14"/>
        <v>1</v>
      </c>
      <c r="AM31" s="67">
        <f t="shared" si="9"/>
        <v>1</v>
      </c>
    </row>
    <row r="32" spans="1:39" x14ac:dyDescent="0.25">
      <c r="A32" s="17"/>
      <c r="B32" s="18"/>
      <c r="C32" s="18"/>
      <c r="D32" s="18"/>
      <c r="E32" s="18"/>
      <c r="F32" s="17"/>
      <c r="G32" s="17"/>
      <c r="H32" s="17"/>
      <c r="I32" s="17"/>
      <c r="J32" s="17"/>
      <c r="K32" s="17"/>
      <c r="L32" s="59">
        <f t="shared" ref="L32:W32" si="15">L31+$C$13</f>
        <v>25000</v>
      </c>
      <c r="M32" s="59">
        <f t="shared" si="15"/>
        <v>25000</v>
      </c>
      <c r="N32" s="59">
        <f t="shared" si="15"/>
        <v>25000</v>
      </c>
      <c r="O32" s="59">
        <f t="shared" si="15"/>
        <v>25000</v>
      </c>
      <c r="P32" s="59">
        <f t="shared" si="15"/>
        <v>25000</v>
      </c>
      <c r="Q32" s="59">
        <f t="shared" si="15"/>
        <v>25000</v>
      </c>
      <c r="R32" s="59">
        <f t="shared" si="15"/>
        <v>25000</v>
      </c>
      <c r="S32" s="59">
        <f t="shared" si="15"/>
        <v>25000</v>
      </c>
      <c r="T32" s="59">
        <f t="shared" si="15"/>
        <v>25000</v>
      </c>
      <c r="U32" s="59">
        <f t="shared" si="15"/>
        <v>25000</v>
      </c>
      <c r="V32" s="59">
        <f t="shared" si="15"/>
        <v>25000</v>
      </c>
      <c r="W32" s="59">
        <f t="shared" si="15"/>
        <v>25000</v>
      </c>
      <c r="X32" s="60">
        <f>SUM(L32:W32)</f>
        <v>300000</v>
      </c>
      <c r="AA32" s="68">
        <f t="shared" ref="AA32:AL32" si="16">AA31+$C$13</f>
        <v>1</v>
      </c>
      <c r="AB32" s="68">
        <f t="shared" si="16"/>
        <v>1</v>
      </c>
      <c r="AC32" s="68">
        <f t="shared" si="16"/>
        <v>1</v>
      </c>
      <c r="AD32" s="68">
        <f t="shared" si="16"/>
        <v>1</v>
      </c>
      <c r="AE32" s="68">
        <f t="shared" si="16"/>
        <v>1</v>
      </c>
      <c r="AF32" s="68">
        <f t="shared" si="16"/>
        <v>1</v>
      </c>
      <c r="AG32" s="68">
        <f t="shared" si="16"/>
        <v>1</v>
      </c>
      <c r="AH32" s="68">
        <f t="shared" si="16"/>
        <v>1</v>
      </c>
      <c r="AI32" s="68">
        <f t="shared" si="16"/>
        <v>1</v>
      </c>
      <c r="AJ32" s="68">
        <f t="shared" si="16"/>
        <v>1</v>
      </c>
      <c r="AK32" s="68">
        <f t="shared" si="16"/>
        <v>1</v>
      </c>
      <c r="AL32" s="68">
        <f t="shared" si="16"/>
        <v>1</v>
      </c>
      <c r="AM32" s="69">
        <f>AVERAGE(AA32:AL32)</f>
        <v>1</v>
      </c>
    </row>
    <row r="33" spans="1:24" x14ac:dyDescent="0.25">
      <c r="A33" s="17"/>
      <c r="B33" s="18"/>
      <c r="C33" s="18"/>
      <c r="D33" s="18"/>
      <c r="E33" s="18"/>
      <c r="F33" s="17"/>
      <c r="G33" s="17"/>
      <c r="H33" s="17"/>
      <c r="I33" s="17"/>
      <c r="J33" s="35"/>
      <c r="K33" s="35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4" x14ac:dyDescent="0.25">
      <c r="A34" s="2"/>
    </row>
    <row r="35" spans="1:24" x14ac:dyDescent="0.25">
      <c r="A35" s="3" t="s">
        <v>16</v>
      </c>
      <c r="L35" s="36"/>
      <c r="R35" s="36"/>
      <c r="X35" s="20"/>
    </row>
    <row r="36" spans="1:24" x14ac:dyDescent="0.25">
      <c r="A36" s="21" t="s">
        <v>17</v>
      </c>
      <c r="B36" s="21" t="s">
        <v>18</v>
      </c>
      <c r="C36" s="21" t="s">
        <v>19</v>
      </c>
      <c r="D36" s="21" t="s">
        <v>20</v>
      </c>
      <c r="E36" s="21"/>
      <c r="F36" s="21" t="s">
        <v>21</v>
      </c>
      <c r="G36" s="21" t="s">
        <v>22</v>
      </c>
      <c r="H36" s="21"/>
      <c r="I36" s="21"/>
      <c r="J36" s="4" t="s">
        <v>23</v>
      </c>
      <c r="K36" s="4" t="s">
        <v>23</v>
      </c>
      <c r="X36" s="20"/>
    </row>
    <row r="37" spans="1:24" x14ac:dyDescent="0.25">
      <c r="F37" s="37"/>
      <c r="X37" s="54"/>
    </row>
    <row r="38" spans="1:24" x14ac:dyDescent="0.25">
      <c r="F38" s="37"/>
      <c r="X38" s="20"/>
    </row>
    <row r="39" spans="1:24" x14ac:dyDescent="0.25">
      <c r="F39" s="37"/>
      <c r="X39" s="20"/>
    </row>
    <row r="40" spans="1:24" x14ac:dyDescent="0.25">
      <c r="F40" s="37"/>
      <c r="X40" s="20"/>
    </row>
    <row r="41" spans="1:24" x14ac:dyDescent="0.25">
      <c r="F41" s="37"/>
      <c r="X41" s="20"/>
    </row>
    <row r="42" spans="1:24" x14ac:dyDescent="0.25">
      <c r="F42" s="37"/>
      <c r="X42" s="20"/>
    </row>
  </sheetData>
  <pageMargins left="0.21" right="0.45500000000000002" top="0.17" bottom="0.30499999999999999" header="0.3" footer="0.3"/>
  <pageSetup paperSize="5" scale="3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</vt:lpstr>
    </vt:vector>
  </TitlesOfParts>
  <Company>Penn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Negrutiu, Mihaela I</dc:creator>
  <cp:lastModifiedBy>Adrian Fenesan</cp:lastModifiedBy>
  <cp:lastPrinted>2019-01-04T20:19:17Z</cp:lastPrinted>
  <dcterms:created xsi:type="dcterms:W3CDTF">2018-06-29T14:46:17Z</dcterms:created>
  <dcterms:modified xsi:type="dcterms:W3CDTF">2021-02-26T20:44:16Z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